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erez\AppData\Local\Microsoft\Windows\INetCache\Content.Outlook\D05P0T04\"/>
    </mc:Choice>
  </mc:AlternateContent>
  <xr:revisionPtr revIDLastSave="0" documentId="13_ncr:1_{C2024830-A67F-4F0C-9B45-A2AC9FB2312F}" xr6:coauthVersionLast="46" xr6:coauthVersionMax="46" xr10:uidLastSave="{00000000-0000-0000-0000-000000000000}"/>
  <bookViews>
    <workbookView xWindow="-110" yWindow="-110" windowWidth="19420" windowHeight="10420" tabRatio="802" xr2:uid="{00000000-000D-0000-FFFF-FFFF00000000}"/>
  </bookViews>
  <sheets>
    <sheet name="11 01" sheetId="25" r:id="rId1"/>
    <sheet name="11 02" sheetId="26" r:id="rId2"/>
  </sheets>
  <definedNames>
    <definedName name="_xlnm.Print_Area" localSheetId="0">'11 01'!$A$1:$V$35</definedName>
    <definedName name="_xlnm.Print_Area" localSheetId="1">'11 02'!$A$1:$V$25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6" i="25" l="1"/>
  <c r="S17" i="25"/>
  <c r="S16" i="25"/>
  <c r="S15" i="25"/>
  <c r="S21" i="25"/>
  <c r="Q23" i="26" l="1"/>
  <c r="Q19" i="25"/>
  <c r="Q18" i="25"/>
  <c r="M23" i="26" l="1"/>
  <c r="M19" i="25"/>
  <c r="M18" i="25"/>
  <c r="L16" i="26" l="1"/>
  <c r="K21" i="25" l="1"/>
  <c r="K17" i="25"/>
  <c r="K16" i="25"/>
  <c r="K15" i="25"/>
  <c r="I19" i="25"/>
  <c r="I18" i="25" l="1"/>
  <c r="E18" i="25" l="1"/>
  <c r="F21" i="25" l="1"/>
  <c r="F17" i="25"/>
  <c r="F16" i="25"/>
  <c r="F15" i="25"/>
  <c r="G21" i="25" l="1"/>
  <c r="E19" i="25"/>
  <c r="G17" i="25"/>
  <c r="G16" i="25"/>
  <c r="G15" i="25"/>
  <c r="D19" i="25" l="1"/>
  <c r="T23" i="26" l="1"/>
  <c r="T16" i="26"/>
  <c r="T14" i="26"/>
  <c r="P23" i="26"/>
  <c r="P16" i="26"/>
  <c r="R23" i="26"/>
  <c r="R19" i="26"/>
  <c r="R16" i="26"/>
  <c r="N23" i="26"/>
  <c r="N19" i="26"/>
  <c r="N16" i="26"/>
  <c r="J23" i="26"/>
  <c r="J19" i="26"/>
  <c r="J16" i="26"/>
  <c r="L23" i="26"/>
  <c r="H23" i="26"/>
  <c r="H16" i="26"/>
  <c r="T22" i="25"/>
  <c r="P22" i="25"/>
  <c r="R25" i="25"/>
  <c r="R22" i="25"/>
  <c r="N25" i="25"/>
  <c r="N22" i="25"/>
  <c r="J25" i="25"/>
  <c r="J22" i="25"/>
  <c r="L22" i="25"/>
  <c r="H22" i="25"/>
  <c r="L26" i="25" l="1"/>
  <c r="J26" i="25"/>
  <c r="H26" i="25" l="1"/>
  <c r="J21" i="25" l="1"/>
  <c r="J15" i="25"/>
  <c r="J16" i="25"/>
  <c r="H19" i="25"/>
  <c r="P16" i="25"/>
  <c r="R15" i="25"/>
  <c r="P19" i="25"/>
  <c r="L21" i="25"/>
  <c r="L19" i="25"/>
  <c r="H15" i="25"/>
  <c r="T17" i="25"/>
  <c r="R21" i="25"/>
  <c r="T26" i="25"/>
  <c r="R26" i="25"/>
  <c r="T32" i="25"/>
  <c r="R32" i="25"/>
  <c r="P32" i="25"/>
  <c r="N32" i="25"/>
  <c r="N26" i="25"/>
  <c r="P26" i="25"/>
  <c r="P17" i="25"/>
  <c r="J32" i="25"/>
  <c r="H32" i="25"/>
  <c r="L32" i="25"/>
  <c r="T19" i="25"/>
  <c r="R19" i="25"/>
  <c r="N19" i="25"/>
  <c r="J19" i="25"/>
  <c r="T21" i="26"/>
  <c r="R21" i="26"/>
  <c r="P21" i="26"/>
  <c r="N21" i="26"/>
  <c r="L21" i="26"/>
  <c r="J21" i="26"/>
  <c r="H21" i="26"/>
  <c r="T19" i="26"/>
  <c r="P19" i="26"/>
  <c r="L19" i="26"/>
  <c r="H19" i="26"/>
  <c r="T18" i="26"/>
  <c r="R18" i="26"/>
  <c r="P18" i="26"/>
  <c r="N18" i="26"/>
  <c r="L18" i="26"/>
  <c r="J18" i="26"/>
  <c r="H18" i="26"/>
  <c r="R14" i="26"/>
  <c r="P14" i="26"/>
  <c r="N14" i="26"/>
  <c r="L14" i="26"/>
  <c r="J14" i="26"/>
  <c r="H14" i="26"/>
  <c r="T13" i="26"/>
  <c r="R13" i="26"/>
  <c r="P13" i="26"/>
  <c r="N13" i="26"/>
  <c r="L13" i="26"/>
  <c r="J13" i="26"/>
  <c r="H13" i="26"/>
  <c r="T11" i="26"/>
  <c r="R11" i="26"/>
  <c r="P11" i="26"/>
  <c r="N11" i="26"/>
  <c r="L11" i="26"/>
  <c r="J11" i="26"/>
  <c r="H11" i="26"/>
  <c r="T30" i="25"/>
  <c r="R30" i="25"/>
  <c r="P30" i="25"/>
  <c r="N30" i="25"/>
  <c r="L30" i="25"/>
  <c r="J30" i="25"/>
  <c r="H30" i="25"/>
  <c r="T28" i="25"/>
  <c r="R28" i="25"/>
  <c r="P28" i="25"/>
  <c r="N28" i="25"/>
  <c r="L28" i="25"/>
  <c r="J28" i="25"/>
  <c r="H28" i="25"/>
  <c r="T25" i="25"/>
  <c r="P25" i="25"/>
  <c r="L25" i="25"/>
  <c r="H25" i="25"/>
  <c r="T24" i="25"/>
  <c r="R24" i="25"/>
  <c r="P24" i="25"/>
  <c r="N24" i="25"/>
  <c r="L24" i="25"/>
  <c r="J24" i="25"/>
  <c r="H24" i="25"/>
  <c r="T21" i="25"/>
  <c r="L17" i="25"/>
  <c r="J17" i="25"/>
  <c r="H17" i="25"/>
  <c r="T16" i="25"/>
  <c r="R16" i="25"/>
  <c r="T15" i="25"/>
  <c r="T13" i="25"/>
  <c r="R13" i="25"/>
  <c r="P13" i="25"/>
  <c r="N13" i="25"/>
  <c r="L13" i="25"/>
  <c r="J13" i="25"/>
  <c r="H13" i="25"/>
  <c r="N17" i="25"/>
  <c r="L15" i="25"/>
  <c r="R17" i="25"/>
  <c r="P21" i="25"/>
  <c r="N16" i="25"/>
  <c r="N15" i="25"/>
  <c r="P15" i="25"/>
  <c r="L16" i="25"/>
  <c r="N21" i="25"/>
  <c r="H21" i="25" l="1"/>
  <c r="H16" i="25"/>
</calcChain>
</file>

<file path=xl/sharedStrings.xml><?xml version="1.0" encoding="utf-8"?>
<sst xmlns="http://schemas.openxmlformats.org/spreadsheetml/2006/main" count="124" uniqueCount="49">
  <si>
    <t>a</t>
  </si>
  <si>
    <t>b</t>
  </si>
  <si>
    <t>c</t>
  </si>
  <si>
    <t>d</t>
  </si>
  <si>
    <t>e</t>
  </si>
  <si>
    <t>Ppto Inicial</t>
  </si>
  <si>
    <t>Ppto Vigente</t>
  </si>
  <si>
    <t>Asociada a:</t>
  </si>
  <si>
    <t>Dotación Máxima de Personal</t>
  </si>
  <si>
    <t>Horas Extraordinarias</t>
  </si>
  <si>
    <t>Viáticos en Territorio Nacional</t>
  </si>
  <si>
    <t>Asignación por Funciones Críticas Monto en M$</t>
  </si>
  <si>
    <t>Asignación por Funciones Críticas N° de Personas</t>
  </si>
  <si>
    <t>Capacitación y Perfeccionamiento</t>
  </si>
  <si>
    <t>Gastos en Personal</t>
  </si>
  <si>
    <t>Bienes y Servicios de Consumo</t>
  </si>
  <si>
    <t>f</t>
  </si>
  <si>
    <t>Dotación máxima de Vehículos</t>
  </si>
  <si>
    <t>Convenios con Municipalidades y Otras Instituciones</t>
  </si>
  <si>
    <t>Observaciones</t>
  </si>
  <si>
    <t>CAPITULO 11   :  JUNTA NACIONAL DE JARDINES INFANTILES</t>
  </si>
  <si>
    <t>PROGRAMA 01:  JUNTA NACIONAL DE JARDINES INFANTILES</t>
  </si>
  <si>
    <t>PROGRAMA 02:  PROGRAMAS ALTERNATIVOS DE ENSEÑANZA PREESCOLAR</t>
  </si>
  <si>
    <t>Programa Conozca a su Hijo y Proyecto Mejoramiento Atención a la Infancia</t>
  </si>
  <si>
    <t>Glosa</t>
  </si>
  <si>
    <t>Mantenimiento de Jardines Infantiles</t>
  </si>
  <si>
    <t>Devengado</t>
  </si>
  <si>
    <t>Viáticos en el Exterior</t>
  </si>
  <si>
    <t>N° de personas a contratar por un periodo máximo de 3 meses al año para Jardines Estacionales</t>
  </si>
  <si>
    <t>Cumplimiento al art. trigésimo cuarto de la Ley N°20.213</t>
  </si>
  <si>
    <t>(En M$)</t>
  </si>
  <si>
    <t>Cumplimiento del artículo trigésimo cuarto de la Ley N°20.213</t>
  </si>
  <si>
    <t>Deveng. Acumul.</t>
  </si>
  <si>
    <t>%</t>
  </si>
  <si>
    <t>1er Trimestre</t>
  </si>
  <si>
    <t>de Ejecución</t>
  </si>
  <si>
    <t>2° Trimestre</t>
  </si>
  <si>
    <t>3er Trimestre</t>
  </si>
  <si>
    <t>4° Trimestre</t>
  </si>
  <si>
    <t>Convenios con Personas Naturales Nº de personas</t>
  </si>
  <si>
    <t>Convenios con Personas Naturales Miles de $</t>
  </si>
  <si>
    <t>Capacitaciòn a Terceros</t>
  </si>
  <si>
    <t xml:space="preserve">Municipalidades </t>
  </si>
  <si>
    <t>Convenios con Personas Naturales Miles de $
Adicionalmente incluye hasta M$,  la contratación para la Inspección Técnica de obras, ITOs y para la Asesoría Técnica de obras, ATOd</t>
  </si>
  <si>
    <t>al 31.03.20</t>
  </si>
  <si>
    <t>al 30.06.20</t>
  </si>
  <si>
    <t>al 30.09.20</t>
  </si>
  <si>
    <t>al 31.12.20</t>
  </si>
  <si>
    <t xml:space="preserve">             INFORME DE GLOSAS DE MONTOS MAXIMOS AUTORIZADOS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</si>
</sst>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5" fillId="0" borderId="0" xfId="0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center"/>
    </xf>
    <xf numFmtId="3" fontId="5" fillId="0" borderId="0" xfId="0" applyNumberFormat="1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164" fontId="6" fillId="0" borderId="0" xfId="0" applyNumberFormat="1" applyFont="1"/>
    <xf numFmtId="0" fontId="5" fillId="0" borderId="5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/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12" xfId="0" quotePrefix="1" applyFont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164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0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horizontal="center" vertical="center"/>
    </xf>
    <xf numFmtId="10" fontId="5" fillId="0" borderId="18" xfId="0" applyNumberFormat="1" applyFont="1" applyBorder="1" applyAlignment="1">
      <alignment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3" xfId="0" quotePrefix="1" applyNumberFormat="1" applyFont="1" applyFill="1" applyBorder="1" applyAlignment="1">
      <alignment horizontal="center" vertical="center"/>
    </xf>
    <xf numFmtId="3" fontId="5" fillId="0" borderId="24" xfId="0" quotePrefix="1" applyNumberFormat="1" applyFont="1" applyFill="1" applyBorder="1" applyAlignment="1">
      <alignment horizontal="center" vertical="center"/>
    </xf>
    <xf numFmtId="3" fontId="5" fillId="0" borderId="25" xfId="0" quotePrefix="1" applyNumberFormat="1" applyFont="1" applyFill="1" applyBorder="1" applyAlignment="1">
      <alignment horizontal="center" vertical="center"/>
    </xf>
    <xf numFmtId="10" fontId="5" fillId="0" borderId="13" xfId="0" applyNumberFormat="1" applyFont="1" applyBorder="1" applyAlignment="1">
      <alignment vertical="center"/>
    </xf>
    <xf numFmtId="10" fontId="5" fillId="0" borderId="19" xfId="0" applyNumberFormat="1" applyFont="1" applyBorder="1" applyAlignment="1">
      <alignment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quotePrefix="1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vertical="center"/>
    </xf>
    <xf numFmtId="10" fontId="5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6" fillId="0" borderId="0" xfId="0" applyNumberFormat="1" applyFont="1" applyFill="1"/>
    <xf numFmtId="10" fontId="5" fillId="0" borderId="13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quotePrefix="1" applyFont="1" applyBorder="1" applyAlignment="1">
      <alignment horizontal="left" vertical="center"/>
    </xf>
    <xf numFmtId="3" fontId="5" fillId="0" borderId="12" xfId="0" applyNumberFormat="1" applyFont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16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3" xfId="0" quotePrefix="1" applyNumberFormat="1" applyFont="1" applyFill="1" applyBorder="1" applyAlignment="1">
      <alignment horizontal="center" vertical="center"/>
    </xf>
    <xf numFmtId="3" fontId="5" fillId="0" borderId="24" xfId="0" quotePrefix="1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vertical="center"/>
    </xf>
    <xf numFmtId="10" fontId="5" fillId="0" borderId="15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3" borderId="12" xfId="0" applyNumberFormat="1" applyFont="1" applyFill="1" applyBorder="1" applyAlignment="1">
      <alignment vertical="center"/>
    </xf>
    <xf numFmtId="164" fontId="6" fillId="0" borderId="0" xfId="0" quotePrefix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7">
    <cellStyle name="Normal" xfId="0" builtinId="0"/>
    <cellStyle name="Normal 2" xfId="1" xr:uid="{E8040926-2C9E-4148-8844-E34FB7FAFF56}"/>
    <cellStyle name="Normal 2 2" xfId="2" xr:uid="{609B606C-E622-48EF-AE93-316B228BFB3C}"/>
    <cellStyle name="Normal 3" xfId="3" xr:uid="{17BC445B-E6EC-4449-BA40-00B52631A99E}"/>
    <cellStyle name="Normal 3 2" xfId="5" xr:uid="{52C76B2D-AE89-470C-9F7F-26062B23F851}"/>
    <cellStyle name="Normal 4" xfId="4" xr:uid="{98ED1AA9-D178-47C3-901F-2B48DE8B1365}"/>
    <cellStyle name="Normal 4 2" xfId="6" xr:uid="{5A85781A-6F14-4471-8030-7DE9CDA539F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74"/>
  <sheetViews>
    <sheetView tabSelected="1" topLeftCell="A25" workbookViewId="0">
      <selection activeCell="Q23" sqref="Q23"/>
    </sheetView>
  </sheetViews>
  <sheetFormatPr baseColWidth="10" defaultColWidth="11.453125" defaultRowHeight="11.5" x14ac:dyDescent="0.25"/>
  <cols>
    <col min="1" max="1" width="5.7265625" style="18" customWidth="1"/>
    <col min="2" max="2" width="5.7265625" style="19" customWidth="1"/>
    <col min="3" max="3" width="53.7265625" style="17" customWidth="1"/>
    <col min="4" max="4" width="13.7265625" style="20" customWidth="1"/>
    <col min="5" max="5" width="13.7265625" style="20" hidden="1" customWidth="1"/>
    <col min="6" max="6" width="13.7265625" style="28" hidden="1" customWidth="1"/>
    <col min="7" max="8" width="13.7265625" style="20" hidden="1" customWidth="1"/>
    <col min="9" max="9" width="15.7265625" style="20" hidden="1" customWidth="1"/>
    <col min="10" max="11" width="15.7265625" style="28" hidden="1" customWidth="1"/>
    <col min="12" max="16" width="15.7265625" style="20" hidden="1" customWidth="1"/>
    <col min="17" max="20" width="15.7265625" style="20" customWidth="1"/>
    <col min="21" max="21" width="1" style="20" customWidth="1"/>
    <col min="22" max="22" width="45.7265625" style="17" customWidth="1"/>
    <col min="23" max="23" width="11.453125" style="17"/>
    <col min="24" max="24" width="16.7265625" style="17" customWidth="1"/>
    <col min="25" max="16384" width="11.453125" style="17"/>
  </cols>
  <sheetData>
    <row r="1" spans="1:23" s="1" customFormat="1" ht="12.75" customHeight="1" x14ac:dyDescent="0.25">
      <c r="A1" s="91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3" s="1" customFormat="1" ht="12.75" customHeight="1" x14ac:dyDescent="0.25">
      <c r="A2" s="103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3" s="1" customFormat="1" ht="12.75" customHeight="1" x14ac:dyDescent="0.25">
      <c r="A3" s="8"/>
      <c r="B3" s="9"/>
      <c r="C3" s="10"/>
      <c r="D3" s="11"/>
      <c r="E3" s="11"/>
      <c r="F3" s="12"/>
      <c r="G3" s="11"/>
      <c r="H3" s="11"/>
      <c r="I3" s="11"/>
      <c r="J3" s="12"/>
      <c r="K3" s="12"/>
      <c r="L3" s="11"/>
      <c r="M3" s="11"/>
      <c r="N3" s="11"/>
      <c r="O3" s="12"/>
      <c r="P3" s="11"/>
      <c r="Q3" s="11"/>
      <c r="R3" s="11"/>
      <c r="S3" s="11"/>
      <c r="T3" s="11"/>
      <c r="U3" s="11"/>
      <c r="V3" s="10"/>
    </row>
    <row r="4" spans="1:23" ht="12.75" customHeight="1" x14ac:dyDescent="0.25">
      <c r="A4" s="13" t="s">
        <v>20</v>
      </c>
      <c r="B4" s="14"/>
      <c r="C4" s="15"/>
      <c r="D4" s="16"/>
      <c r="E4" s="16"/>
      <c r="F4" s="67"/>
      <c r="G4" s="16"/>
      <c r="H4" s="16"/>
      <c r="I4" s="16"/>
      <c r="J4" s="67"/>
      <c r="K4" s="67"/>
      <c r="L4" s="16"/>
      <c r="M4" s="16"/>
      <c r="N4" s="16"/>
      <c r="O4" s="16"/>
      <c r="P4" s="16"/>
      <c r="Q4" s="16"/>
      <c r="R4" s="16"/>
      <c r="S4" s="16"/>
      <c r="T4" s="16"/>
      <c r="U4" s="16"/>
      <c r="V4" s="15"/>
    </row>
    <row r="5" spans="1:23" ht="12.75" customHeight="1" x14ac:dyDescent="0.25">
      <c r="A5" s="13" t="s">
        <v>21</v>
      </c>
      <c r="B5" s="14"/>
      <c r="C5" s="15"/>
      <c r="D5" s="16"/>
      <c r="E5" s="16"/>
      <c r="F5" s="67"/>
      <c r="G5" s="16"/>
      <c r="H5" s="16"/>
      <c r="I5" s="16"/>
      <c r="J5" s="67"/>
      <c r="K5" s="67"/>
      <c r="L5" s="16"/>
      <c r="M5" s="16"/>
      <c r="N5" s="16"/>
      <c r="O5" s="16"/>
      <c r="P5" s="16"/>
      <c r="Q5" s="16"/>
      <c r="R5" s="16"/>
      <c r="S5" s="16"/>
      <c r="T5" s="16"/>
      <c r="U5" s="16"/>
      <c r="V5" s="15"/>
    </row>
    <row r="6" spans="1:23" ht="12.75" customHeight="1" x14ac:dyDescent="0.25">
      <c r="A6" s="24"/>
      <c r="B6" s="14"/>
      <c r="C6" s="15"/>
      <c r="D6" s="16"/>
      <c r="E6" s="16"/>
      <c r="F6" s="67"/>
      <c r="G6" s="16"/>
      <c r="H6" s="16"/>
      <c r="I6" s="16"/>
      <c r="J6" s="67"/>
      <c r="K6" s="67"/>
      <c r="L6" s="16"/>
      <c r="M6" s="16"/>
      <c r="N6" s="16"/>
      <c r="O6" s="16"/>
      <c r="P6" s="16"/>
      <c r="Q6" s="16"/>
      <c r="R6" s="16"/>
      <c r="S6" s="16"/>
      <c r="T6" s="16"/>
      <c r="U6" s="16"/>
      <c r="V6" s="15"/>
    </row>
    <row r="7" spans="1:23" s="1" customFormat="1" ht="12.75" customHeight="1" thickBot="1" x14ac:dyDescent="0.3">
      <c r="A7" s="7"/>
      <c r="B7" s="21"/>
      <c r="D7" s="22"/>
      <c r="E7" s="22"/>
      <c r="F7" s="23"/>
      <c r="G7" s="22"/>
      <c r="H7" s="22"/>
      <c r="I7" s="22"/>
      <c r="J7" s="23"/>
      <c r="K7" s="23"/>
      <c r="L7" s="22"/>
      <c r="M7" s="22"/>
      <c r="N7" s="22"/>
      <c r="O7" s="23"/>
      <c r="P7" s="22"/>
      <c r="Q7" s="22"/>
      <c r="R7" s="22"/>
      <c r="S7" s="22"/>
      <c r="T7" s="22"/>
      <c r="U7" s="22"/>
    </row>
    <row r="8" spans="1:23" customFormat="1" ht="12.5" x14ac:dyDescent="0.25">
      <c r="A8" s="93" t="s">
        <v>24</v>
      </c>
      <c r="B8" s="94"/>
      <c r="C8" s="97" t="s">
        <v>7</v>
      </c>
      <c r="D8" s="99" t="s">
        <v>5</v>
      </c>
      <c r="E8" s="51" t="s">
        <v>6</v>
      </c>
      <c r="F8" s="83" t="s">
        <v>26</v>
      </c>
      <c r="G8" s="51" t="s">
        <v>32</v>
      </c>
      <c r="H8" s="61" t="s">
        <v>33</v>
      </c>
      <c r="I8" s="59" t="s">
        <v>6</v>
      </c>
      <c r="J8" s="51" t="s">
        <v>26</v>
      </c>
      <c r="K8" s="51" t="s">
        <v>32</v>
      </c>
      <c r="L8" s="52" t="s">
        <v>33</v>
      </c>
      <c r="M8" s="51" t="s">
        <v>6</v>
      </c>
      <c r="N8" s="51" t="s">
        <v>26</v>
      </c>
      <c r="O8" s="51" t="s">
        <v>32</v>
      </c>
      <c r="P8" s="52" t="s">
        <v>33</v>
      </c>
      <c r="Q8" s="51" t="s">
        <v>6</v>
      </c>
      <c r="R8" s="51" t="s">
        <v>26</v>
      </c>
      <c r="S8" s="51" t="s">
        <v>32</v>
      </c>
      <c r="T8" s="53" t="s">
        <v>33</v>
      </c>
      <c r="U8" s="12"/>
      <c r="V8" s="101" t="s">
        <v>19</v>
      </c>
    </row>
    <row r="9" spans="1:23" customFormat="1" ht="13" thickBot="1" x14ac:dyDescent="0.3">
      <c r="A9" s="95"/>
      <c r="B9" s="96"/>
      <c r="C9" s="98"/>
      <c r="D9" s="100"/>
      <c r="E9" s="84" t="s">
        <v>44</v>
      </c>
      <c r="F9" s="84" t="s">
        <v>34</v>
      </c>
      <c r="G9" s="84" t="s">
        <v>44</v>
      </c>
      <c r="H9" s="60" t="s">
        <v>35</v>
      </c>
      <c r="I9" s="85" t="s">
        <v>45</v>
      </c>
      <c r="J9" s="54" t="s">
        <v>36</v>
      </c>
      <c r="K9" s="84" t="s">
        <v>45</v>
      </c>
      <c r="L9" s="55" t="s">
        <v>35</v>
      </c>
      <c r="M9" s="84" t="s">
        <v>46</v>
      </c>
      <c r="N9" s="54" t="s">
        <v>37</v>
      </c>
      <c r="O9" s="84" t="s">
        <v>46</v>
      </c>
      <c r="P9" s="55" t="s">
        <v>35</v>
      </c>
      <c r="Q9" s="84" t="s">
        <v>47</v>
      </c>
      <c r="R9" s="54" t="s">
        <v>38</v>
      </c>
      <c r="S9" s="84" t="s">
        <v>47</v>
      </c>
      <c r="T9" s="56" t="s">
        <v>35</v>
      </c>
      <c r="U9" s="12"/>
      <c r="V9" s="102"/>
    </row>
    <row r="10" spans="1:23" s="1" customFormat="1" ht="14.15" customHeight="1" x14ac:dyDescent="0.25">
      <c r="A10" s="39"/>
      <c r="B10" s="70"/>
      <c r="C10" s="71"/>
      <c r="D10" s="72"/>
      <c r="E10" s="72"/>
      <c r="F10" s="81"/>
      <c r="G10" s="72"/>
      <c r="H10" s="31"/>
      <c r="I10" s="72"/>
      <c r="J10" s="81"/>
      <c r="K10" s="81"/>
      <c r="L10" s="31"/>
      <c r="M10" s="72"/>
      <c r="N10" s="72"/>
      <c r="O10" s="81"/>
      <c r="P10" s="81"/>
      <c r="Q10" s="72"/>
      <c r="R10" s="81"/>
      <c r="S10" s="81"/>
      <c r="T10" s="40"/>
      <c r="U10" s="2"/>
      <c r="V10" s="65"/>
    </row>
    <row r="11" spans="1:23" s="1" customFormat="1" ht="14.15" customHeight="1" x14ac:dyDescent="0.25">
      <c r="A11" s="73">
        <v>1</v>
      </c>
      <c r="B11" s="74"/>
      <c r="C11" s="36" t="s">
        <v>17</v>
      </c>
      <c r="D11" s="76">
        <v>44</v>
      </c>
      <c r="E11" s="76">
        <v>44</v>
      </c>
      <c r="F11" s="77"/>
      <c r="G11" s="76"/>
      <c r="H11" s="32"/>
      <c r="I11" s="76">
        <v>44</v>
      </c>
      <c r="J11" s="77"/>
      <c r="K11" s="77"/>
      <c r="L11" s="32"/>
      <c r="M11" s="76">
        <v>44</v>
      </c>
      <c r="N11" s="76"/>
      <c r="O11" s="77"/>
      <c r="P11" s="76"/>
      <c r="Q11" s="88">
        <v>44</v>
      </c>
      <c r="R11" s="77"/>
      <c r="S11" s="77"/>
      <c r="T11" s="34"/>
      <c r="U11" s="11"/>
      <c r="V11" s="4"/>
    </row>
    <row r="12" spans="1:23" s="1" customFormat="1" ht="14.15" customHeight="1" x14ac:dyDescent="0.25">
      <c r="A12" s="73"/>
      <c r="B12" s="74"/>
      <c r="C12" s="36"/>
      <c r="D12" s="76"/>
      <c r="E12" s="76"/>
      <c r="F12" s="77"/>
      <c r="G12" s="76"/>
      <c r="H12" s="32"/>
      <c r="I12" s="76"/>
      <c r="J12" s="77"/>
      <c r="K12" s="77"/>
      <c r="L12" s="32"/>
      <c r="M12" s="76"/>
      <c r="N12" s="76"/>
      <c r="O12" s="77"/>
      <c r="P12" s="76"/>
      <c r="Q12" s="88"/>
      <c r="R12" s="77"/>
      <c r="S12" s="77"/>
      <c r="T12" s="34"/>
      <c r="U12" s="11"/>
      <c r="V12" s="4"/>
    </row>
    <row r="13" spans="1:23" s="1" customFormat="1" ht="14.15" customHeight="1" x14ac:dyDescent="0.25">
      <c r="A13" s="73">
        <v>3</v>
      </c>
      <c r="B13" s="74"/>
      <c r="C13" s="36" t="s">
        <v>14</v>
      </c>
      <c r="D13" s="76">
        <v>233512553</v>
      </c>
      <c r="E13" s="76">
        <v>233809553</v>
      </c>
      <c r="F13" s="76">
        <v>56972423</v>
      </c>
      <c r="G13" s="76">
        <v>56972423</v>
      </c>
      <c r="H13" s="57">
        <f>G13/E13</f>
        <v>0.24367021051530774</v>
      </c>
      <c r="I13" s="76">
        <v>227143213</v>
      </c>
      <c r="J13" s="77">
        <f>+K13-G13</f>
        <v>60988058</v>
      </c>
      <c r="K13" s="77">
        <v>117960481</v>
      </c>
      <c r="L13" s="57">
        <f>+K13/I13</f>
        <v>0.51932205872248538</v>
      </c>
      <c r="M13" s="76">
        <v>243175734</v>
      </c>
      <c r="N13" s="76">
        <f>+O13-K13</f>
        <v>61438583</v>
      </c>
      <c r="O13" s="76">
        <v>179399064</v>
      </c>
      <c r="P13" s="45">
        <f>+O13/M13</f>
        <v>0.73773423461734056</v>
      </c>
      <c r="Q13" s="88">
        <v>241445656</v>
      </c>
      <c r="R13" s="76">
        <f>+S13-O13</f>
        <v>60699855</v>
      </c>
      <c r="S13" s="88">
        <v>240098919</v>
      </c>
      <c r="T13" s="57">
        <f>+S13/Q13</f>
        <v>0.99442219411891175</v>
      </c>
      <c r="U13" s="11"/>
      <c r="V13" s="4"/>
    </row>
    <row r="14" spans="1:23" s="1" customFormat="1" ht="14.15" customHeight="1" x14ac:dyDescent="0.25">
      <c r="A14" s="73">
        <v>3</v>
      </c>
      <c r="B14" s="74" t="s">
        <v>0</v>
      </c>
      <c r="C14" s="36" t="s">
        <v>8</v>
      </c>
      <c r="D14" s="76">
        <v>19619</v>
      </c>
      <c r="E14" s="76">
        <v>19619</v>
      </c>
      <c r="F14" s="76"/>
      <c r="G14" s="76"/>
      <c r="H14" s="32"/>
      <c r="I14" s="76">
        <v>19619</v>
      </c>
      <c r="J14" s="77"/>
      <c r="K14" s="77"/>
      <c r="L14" s="32"/>
      <c r="M14" s="76">
        <v>19619</v>
      </c>
      <c r="N14" s="76"/>
      <c r="O14" s="77"/>
      <c r="P14" s="76"/>
      <c r="Q14" s="88">
        <v>19619</v>
      </c>
      <c r="R14" s="77"/>
      <c r="S14" s="89"/>
      <c r="T14" s="34"/>
      <c r="U14" s="11"/>
      <c r="V14" s="4"/>
    </row>
    <row r="15" spans="1:23" s="1" customFormat="1" ht="14.15" customHeight="1" x14ac:dyDescent="0.25">
      <c r="A15" s="73">
        <v>3</v>
      </c>
      <c r="B15" s="74" t="s">
        <v>1</v>
      </c>
      <c r="C15" s="36" t="s">
        <v>9</v>
      </c>
      <c r="D15" s="76">
        <v>509791</v>
      </c>
      <c r="E15" s="76">
        <v>509791</v>
      </c>
      <c r="F15" s="76">
        <f>3971+52347</f>
        <v>56318</v>
      </c>
      <c r="G15" s="76">
        <f>3971+52347</f>
        <v>56318</v>
      </c>
      <c r="H15" s="57">
        <f t="shared" ref="H15:H22" si="0">G15/E15</f>
        <v>0.11047272313555948</v>
      </c>
      <c r="I15" s="76">
        <v>115545</v>
      </c>
      <c r="J15" s="77">
        <f>+K15-G15</f>
        <v>15704</v>
      </c>
      <c r="K15" s="77">
        <f>5054+66968</f>
        <v>72022</v>
      </c>
      <c r="L15" s="57">
        <f>+K15/I15</f>
        <v>0.62332424596477565</v>
      </c>
      <c r="M15" s="76">
        <v>116539</v>
      </c>
      <c r="N15" s="76">
        <f>+O15-K15</f>
        <v>244</v>
      </c>
      <c r="O15" s="76">
        <v>72266</v>
      </c>
      <c r="P15" s="45">
        <f>+O15/M15</f>
        <v>0.62010142527394263</v>
      </c>
      <c r="Q15" s="88">
        <v>116539</v>
      </c>
      <c r="R15" s="76">
        <f>+S15-O15</f>
        <v>357</v>
      </c>
      <c r="S15" s="88">
        <f>5059+67564</f>
        <v>72623</v>
      </c>
      <c r="T15" s="57">
        <f>+S15/Q15</f>
        <v>0.62316477745647381</v>
      </c>
      <c r="U15" s="11"/>
      <c r="V15" s="4"/>
      <c r="W15" s="22"/>
    </row>
    <row r="16" spans="1:23" s="1" customFormat="1" ht="14.15" customHeight="1" x14ac:dyDescent="0.25">
      <c r="A16" s="73">
        <v>3</v>
      </c>
      <c r="B16" s="74" t="s">
        <v>2</v>
      </c>
      <c r="C16" s="36" t="s">
        <v>10</v>
      </c>
      <c r="D16" s="76">
        <v>1135466</v>
      </c>
      <c r="E16" s="76">
        <v>1135466</v>
      </c>
      <c r="F16" s="76">
        <f>5026+106822</f>
        <v>111848</v>
      </c>
      <c r="G16" s="76">
        <f>5026+106822</f>
        <v>111848</v>
      </c>
      <c r="H16" s="57">
        <f t="shared" si="0"/>
        <v>9.8504050319428327E-2</v>
      </c>
      <c r="I16" s="76">
        <v>584466</v>
      </c>
      <c r="J16" s="77">
        <f>+K16-G16</f>
        <v>98467</v>
      </c>
      <c r="K16" s="77">
        <f>11403+198912</f>
        <v>210315</v>
      </c>
      <c r="L16" s="57">
        <f>+K16/I16</f>
        <v>0.35984129102462759</v>
      </c>
      <c r="M16" s="76">
        <v>586679</v>
      </c>
      <c r="N16" s="76">
        <f>+O16-K16</f>
        <v>52923</v>
      </c>
      <c r="O16" s="76">
        <v>263238</v>
      </c>
      <c r="P16" s="45">
        <f>+O16/M16</f>
        <v>0.44869170364032118</v>
      </c>
      <c r="Q16" s="88">
        <v>586679</v>
      </c>
      <c r="R16" s="76">
        <f>+S16-O16</f>
        <v>87860</v>
      </c>
      <c r="S16" s="88">
        <f>19415+331683</f>
        <v>351098</v>
      </c>
      <c r="T16" s="57">
        <f>+S16/Q16</f>
        <v>0.59844991895056754</v>
      </c>
      <c r="U16" s="11"/>
      <c r="V16" s="4"/>
      <c r="W16" s="22"/>
    </row>
    <row r="17" spans="1:24" s="1" customFormat="1" ht="14.15" customHeight="1" x14ac:dyDescent="0.25">
      <c r="A17" s="73">
        <v>3</v>
      </c>
      <c r="B17" s="74" t="s">
        <v>2</v>
      </c>
      <c r="C17" s="36" t="s">
        <v>27</v>
      </c>
      <c r="D17" s="76">
        <v>10368</v>
      </c>
      <c r="E17" s="76">
        <v>10368</v>
      </c>
      <c r="F17" s="76">
        <f>0+0</f>
        <v>0</v>
      </c>
      <c r="G17" s="76">
        <f>0+0</f>
        <v>0</v>
      </c>
      <c r="H17" s="57">
        <f t="shared" si="0"/>
        <v>0</v>
      </c>
      <c r="I17" s="76">
        <v>2150</v>
      </c>
      <c r="J17" s="77">
        <f>+K17-G17</f>
        <v>2150</v>
      </c>
      <c r="K17" s="77">
        <f>0+2150</f>
        <v>2150</v>
      </c>
      <c r="L17" s="57">
        <f>+K17/I17</f>
        <v>1</v>
      </c>
      <c r="M17" s="76">
        <v>2150</v>
      </c>
      <c r="N17" s="76">
        <f>+O17-K17</f>
        <v>0</v>
      </c>
      <c r="O17" s="76">
        <v>2150</v>
      </c>
      <c r="P17" s="45">
        <f>+O17/M17</f>
        <v>1</v>
      </c>
      <c r="Q17" s="88">
        <v>2150</v>
      </c>
      <c r="R17" s="76">
        <f>+S17-O17</f>
        <v>0</v>
      </c>
      <c r="S17" s="88">
        <f>0+2150</f>
        <v>2150</v>
      </c>
      <c r="T17" s="57">
        <f>+S17/Q17</f>
        <v>1</v>
      </c>
      <c r="U17" s="11"/>
      <c r="V17" s="4"/>
      <c r="W17" s="22"/>
    </row>
    <row r="18" spans="1:24" s="1" customFormat="1" ht="14.15" customHeight="1" x14ac:dyDescent="0.25">
      <c r="A18" s="73">
        <v>3</v>
      </c>
      <c r="B18" s="74" t="s">
        <v>3</v>
      </c>
      <c r="C18" s="75" t="s">
        <v>39</v>
      </c>
      <c r="D18" s="76">
        <v>236</v>
      </c>
      <c r="E18" s="77">
        <f>236+26</f>
        <v>262</v>
      </c>
      <c r="F18" s="76"/>
      <c r="G18" s="76"/>
      <c r="H18" s="57"/>
      <c r="I18" s="77">
        <f>236+26</f>
        <v>262</v>
      </c>
      <c r="J18" s="77"/>
      <c r="K18" s="77"/>
      <c r="L18" s="57"/>
      <c r="M18" s="77">
        <f>236+26</f>
        <v>262</v>
      </c>
      <c r="N18" s="76"/>
      <c r="O18" s="76"/>
      <c r="P18" s="45"/>
      <c r="Q18" s="89">
        <f>236+26</f>
        <v>262</v>
      </c>
      <c r="R18" s="76"/>
      <c r="S18" s="88"/>
      <c r="T18" s="57"/>
      <c r="U18" s="3"/>
      <c r="V18" s="4"/>
    </row>
    <row r="19" spans="1:24" s="1" customFormat="1" ht="34.5" x14ac:dyDescent="0.25">
      <c r="A19" s="73">
        <v>3</v>
      </c>
      <c r="B19" s="74" t="s">
        <v>3</v>
      </c>
      <c r="C19" s="33" t="s">
        <v>43</v>
      </c>
      <c r="D19" s="76">
        <f>3949471+2012670</f>
        <v>5962141</v>
      </c>
      <c r="E19" s="76">
        <f>3949471+297000+2012670</f>
        <v>6259141</v>
      </c>
      <c r="F19" s="77">
        <v>526481</v>
      </c>
      <c r="G19" s="77">
        <v>526481</v>
      </c>
      <c r="H19" s="57">
        <f t="shared" si="0"/>
        <v>8.4113938318373077E-2</v>
      </c>
      <c r="I19" s="76">
        <f>3932819+2012670</f>
        <v>5945489</v>
      </c>
      <c r="J19" s="77">
        <f>+K19-G19</f>
        <v>1039424</v>
      </c>
      <c r="K19" s="77">
        <v>1565905</v>
      </c>
      <c r="L19" s="57">
        <f>+K19/I19</f>
        <v>0.26337699052172159</v>
      </c>
      <c r="M19" s="76">
        <f>3944441+2012670</f>
        <v>5957111</v>
      </c>
      <c r="N19" s="76">
        <f>+O19-K19</f>
        <v>1190370</v>
      </c>
      <c r="O19" s="76">
        <v>2756275</v>
      </c>
      <c r="P19" s="45">
        <f>+O19/M19</f>
        <v>0.4626865270766316</v>
      </c>
      <c r="Q19" s="88">
        <f>3944441+2012670</f>
        <v>5957111</v>
      </c>
      <c r="R19" s="76">
        <f>+S19-O19</f>
        <v>1865501</v>
      </c>
      <c r="S19" s="88">
        <v>4621776</v>
      </c>
      <c r="T19" s="68">
        <f>+S19/Q19</f>
        <v>0.77584184682810176</v>
      </c>
      <c r="U19" s="3"/>
      <c r="V19" s="4"/>
    </row>
    <row r="20" spans="1:24" s="1" customFormat="1" ht="14.15" customHeight="1" x14ac:dyDescent="0.25">
      <c r="A20" s="73">
        <v>3</v>
      </c>
      <c r="B20" s="74" t="s">
        <v>4</v>
      </c>
      <c r="C20" s="36" t="s">
        <v>12</v>
      </c>
      <c r="D20" s="76">
        <v>20</v>
      </c>
      <c r="E20" s="76">
        <v>20</v>
      </c>
      <c r="F20" s="76"/>
      <c r="G20" s="76"/>
      <c r="H20" s="32"/>
      <c r="I20" s="76">
        <v>20</v>
      </c>
      <c r="J20" s="77"/>
      <c r="K20" s="77"/>
      <c r="L20" s="32"/>
      <c r="M20" s="76">
        <v>20</v>
      </c>
      <c r="N20" s="76"/>
      <c r="O20" s="77"/>
      <c r="P20" s="76"/>
      <c r="Q20" s="88">
        <v>20</v>
      </c>
      <c r="R20" s="77"/>
      <c r="S20" s="89"/>
      <c r="T20" s="34"/>
      <c r="U20" s="11"/>
      <c r="V20" s="4"/>
      <c r="W20" s="22"/>
    </row>
    <row r="21" spans="1:24" s="1" customFormat="1" ht="14.15" customHeight="1" x14ac:dyDescent="0.25">
      <c r="A21" s="73">
        <v>3</v>
      </c>
      <c r="B21" s="74" t="s">
        <v>4</v>
      </c>
      <c r="C21" s="36" t="s">
        <v>11</v>
      </c>
      <c r="D21" s="77">
        <v>260556</v>
      </c>
      <c r="E21" s="77">
        <v>260556</v>
      </c>
      <c r="F21" s="76">
        <f>10414+52684</f>
        <v>63098</v>
      </c>
      <c r="G21" s="76">
        <f>10414+52684</f>
        <v>63098</v>
      </c>
      <c r="H21" s="57">
        <f t="shared" si="0"/>
        <v>0.24216675110149066</v>
      </c>
      <c r="I21" s="77">
        <v>244556</v>
      </c>
      <c r="J21" s="77">
        <f>+K21-G21</f>
        <v>60005</v>
      </c>
      <c r="K21" s="77">
        <f>20740+102363</f>
        <v>123103</v>
      </c>
      <c r="L21" s="57">
        <f>+K21/I21</f>
        <v>0.5033734604753104</v>
      </c>
      <c r="M21" s="77">
        <v>245064</v>
      </c>
      <c r="N21" s="76">
        <f>+O21-K21</f>
        <v>59297</v>
      </c>
      <c r="O21" s="76">
        <v>182400</v>
      </c>
      <c r="P21" s="45">
        <f>+O21/M21</f>
        <v>0.74429536774067184</v>
      </c>
      <c r="Q21" s="89">
        <v>245064</v>
      </c>
      <c r="R21" s="76">
        <f>+S21-O21</f>
        <v>57399</v>
      </c>
      <c r="S21" s="88">
        <f>37913+201886</f>
        <v>239799</v>
      </c>
      <c r="T21" s="57">
        <f>+S21/Q21</f>
        <v>0.97851581627656448</v>
      </c>
      <c r="U21" s="11"/>
      <c r="V21" s="4"/>
      <c r="W21" s="22"/>
    </row>
    <row r="22" spans="1:24" s="1" customFormat="1" ht="14.15" customHeight="1" x14ac:dyDescent="0.25">
      <c r="A22" s="73">
        <v>3</v>
      </c>
      <c r="B22" s="74" t="s">
        <v>16</v>
      </c>
      <c r="C22" s="36" t="s">
        <v>31</v>
      </c>
      <c r="D22" s="77">
        <v>16480010</v>
      </c>
      <c r="E22" s="77">
        <v>16480010</v>
      </c>
      <c r="F22" s="82">
        <v>91939</v>
      </c>
      <c r="G22" s="82">
        <v>91939</v>
      </c>
      <c r="H22" s="57">
        <f t="shared" si="0"/>
        <v>5.5788194303280159E-3</v>
      </c>
      <c r="I22" s="77">
        <v>16480010</v>
      </c>
      <c r="J22" s="77">
        <f>+K22-G22</f>
        <v>5421749</v>
      </c>
      <c r="K22" s="82">
        <v>5513688</v>
      </c>
      <c r="L22" s="57">
        <f>+K22/I22</f>
        <v>0.33456824358723081</v>
      </c>
      <c r="M22" s="77">
        <v>16512135</v>
      </c>
      <c r="N22" s="76">
        <f>+O22-K22</f>
        <v>5443437</v>
      </c>
      <c r="O22" s="82">
        <v>10957125</v>
      </c>
      <c r="P22" s="45">
        <f>+O22/M22</f>
        <v>0.66358014878148708</v>
      </c>
      <c r="Q22" s="89">
        <v>16578089</v>
      </c>
      <c r="R22" s="88">
        <f>+S22-O22</f>
        <v>5620389</v>
      </c>
      <c r="S22" s="88">
        <v>16577514</v>
      </c>
      <c r="T22" s="57">
        <f>+S22/Q22</f>
        <v>0.99996531566454971</v>
      </c>
      <c r="U22" s="11"/>
      <c r="V22" s="4"/>
      <c r="W22" s="22"/>
    </row>
    <row r="23" spans="1:24" s="1" customFormat="1" ht="14.15" customHeight="1" x14ac:dyDescent="0.25">
      <c r="A23" s="73"/>
      <c r="B23" s="74"/>
      <c r="C23" s="36"/>
      <c r="D23" s="77"/>
      <c r="E23" s="77"/>
      <c r="F23" s="76"/>
      <c r="G23" s="76"/>
      <c r="H23" s="32"/>
      <c r="I23" s="77"/>
      <c r="J23" s="77"/>
      <c r="K23" s="77"/>
      <c r="L23" s="32"/>
      <c r="M23" s="77"/>
      <c r="N23" s="76"/>
      <c r="O23" s="77"/>
      <c r="P23" s="76"/>
      <c r="Q23" s="89"/>
      <c r="R23" s="88"/>
      <c r="S23" s="88"/>
      <c r="T23" s="34"/>
      <c r="U23" s="11"/>
      <c r="V23" s="4"/>
    </row>
    <row r="24" spans="1:24" s="1" customFormat="1" ht="14.15" customHeight="1" x14ac:dyDescent="0.25">
      <c r="A24" s="73">
        <v>4</v>
      </c>
      <c r="B24" s="74"/>
      <c r="C24" s="36" t="s">
        <v>15</v>
      </c>
      <c r="D24" s="77">
        <v>47619519</v>
      </c>
      <c r="E24" s="77">
        <v>61569238</v>
      </c>
      <c r="F24" s="76">
        <v>5352567</v>
      </c>
      <c r="G24" s="76">
        <v>5352567</v>
      </c>
      <c r="H24" s="57">
        <f>G24/E24</f>
        <v>8.6935735667217448E-2</v>
      </c>
      <c r="I24" s="77">
        <v>54440300</v>
      </c>
      <c r="J24" s="77">
        <f>+K24-G24</f>
        <v>9988056</v>
      </c>
      <c r="K24" s="77">
        <v>15340623</v>
      </c>
      <c r="L24" s="57">
        <f>+K24/I24</f>
        <v>0.28178799529025372</v>
      </c>
      <c r="M24" s="77">
        <v>54440300</v>
      </c>
      <c r="N24" s="76">
        <f>+O24-K24</f>
        <v>12837050</v>
      </c>
      <c r="O24" s="76">
        <v>28177673</v>
      </c>
      <c r="P24" s="45">
        <f>+O24/M24</f>
        <v>0.51758849602224821</v>
      </c>
      <c r="Q24" s="89">
        <v>53746378</v>
      </c>
      <c r="R24" s="88">
        <f>+S24-O24</f>
        <v>21080024</v>
      </c>
      <c r="S24" s="88">
        <v>49257697</v>
      </c>
      <c r="T24" s="57">
        <f>+S24/Q24</f>
        <v>0.91648402800278006</v>
      </c>
      <c r="U24" s="11"/>
      <c r="V24" s="4"/>
    </row>
    <row r="25" spans="1:24" s="1" customFormat="1" ht="14.15" customHeight="1" x14ac:dyDescent="0.25">
      <c r="A25" s="73">
        <v>4</v>
      </c>
      <c r="B25" s="74" t="s">
        <v>0</v>
      </c>
      <c r="C25" s="36" t="s">
        <v>13</v>
      </c>
      <c r="D25" s="77">
        <v>2062906</v>
      </c>
      <c r="E25" s="77">
        <v>2062906</v>
      </c>
      <c r="F25" s="82">
        <v>6560</v>
      </c>
      <c r="G25" s="82">
        <v>6560</v>
      </c>
      <c r="H25" s="57">
        <f>G25/E25</f>
        <v>3.1799800863442154E-3</v>
      </c>
      <c r="I25" s="77">
        <v>2062906</v>
      </c>
      <c r="J25" s="77">
        <f>+K25-G25</f>
        <v>33302</v>
      </c>
      <c r="K25" s="82">
        <v>39862</v>
      </c>
      <c r="L25" s="57">
        <f>+K25/I25</f>
        <v>1.9323226555160535E-2</v>
      </c>
      <c r="M25" s="77">
        <v>2062906</v>
      </c>
      <c r="N25" s="76">
        <f>+O25-K25</f>
        <v>384747</v>
      </c>
      <c r="O25" s="82">
        <v>424609</v>
      </c>
      <c r="P25" s="45">
        <f>+O25/M25</f>
        <v>0.2058305128784346</v>
      </c>
      <c r="Q25" s="89">
        <v>1500906</v>
      </c>
      <c r="R25" s="88">
        <f>+S25-O25</f>
        <v>1042377</v>
      </c>
      <c r="S25" s="88">
        <v>1466986</v>
      </c>
      <c r="T25" s="57">
        <f>+S25/Q25</f>
        <v>0.97740031687527396</v>
      </c>
      <c r="U25" s="11"/>
      <c r="V25" s="4"/>
      <c r="W25" s="22"/>
    </row>
    <row r="26" spans="1:24" s="1" customFormat="1" ht="14.15" customHeight="1" x14ac:dyDescent="0.25">
      <c r="A26" s="73">
        <v>4</v>
      </c>
      <c r="B26" s="74" t="s">
        <v>1</v>
      </c>
      <c r="C26" s="36" t="s">
        <v>25</v>
      </c>
      <c r="D26" s="77">
        <v>9376005</v>
      </c>
      <c r="E26" s="77">
        <v>23325724</v>
      </c>
      <c r="F26" s="82">
        <v>1297658</v>
      </c>
      <c r="G26" s="82">
        <v>1297658</v>
      </c>
      <c r="H26" s="57">
        <f>G26/E26</f>
        <v>5.5632056694145914E-2</v>
      </c>
      <c r="I26" s="77">
        <v>23325724</v>
      </c>
      <c r="J26" s="77">
        <f>+K26-G26</f>
        <v>814831</v>
      </c>
      <c r="K26" s="77">
        <v>2112489</v>
      </c>
      <c r="L26" s="57">
        <f>+K26/I26</f>
        <v>9.0564777324811011E-2</v>
      </c>
      <c r="M26" s="90">
        <v>16882174</v>
      </c>
      <c r="N26" s="76">
        <f>+O26-K26</f>
        <v>3965786</v>
      </c>
      <c r="O26" s="82">
        <v>6078275</v>
      </c>
      <c r="P26" s="45">
        <f>+O26/M26</f>
        <v>0.36004101130577137</v>
      </c>
      <c r="Q26" s="89">
        <f>16882174-1693922</f>
        <v>15188252</v>
      </c>
      <c r="R26" s="88">
        <f>+S26-O26</f>
        <v>7648595</v>
      </c>
      <c r="S26" s="88">
        <v>13726870</v>
      </c>
      <c r="T26" s="57">
        <f>+S26/Q26</f>
        <v>0.90378208104527102</v>
      </c>
      <c r="U26" s="11"/>
      <c r="V26" s="4"/>
      <c r="X26" s="22"/>
    </row>
    <row r="27" spans="1:24" s="1" customFormat="1" ht="14.15" customHeight="1" x14ac:dyDescent="0.25">
      <c r="A27" s="73"/>
      <c r="B27" s="74"/>
      <c r="C27" s="36"/>
      <c r="D27" s="77"/>
      <c r="E27" s="77"/>
      <c r="F27" s="77"/>
      <c r="G27" s="77"/>
      <c r="H27" s="34"/>
      <c r="I27" s="77"/>
      <c r="J27" s="77"/>
      <c r="K27" s="77"/>
      <c r="L27" s="32"/>
      <c r="M27" s="77"/>
      <c r="N27" s="76"/>
      <c r="O27" s="77"/>
      <c r="P27" s="76"/>
      <c r="Q27" s="89"/>
      <c r="R27" s="88"/>
      <c r="S27" s="89"/>
      <c r="T27" s="34"/>
      <c r="U27" s="11"/>
      <c r="V27" s="4"/>
    </row>
    <row r="28" spans="1:24" s="1" customFormat="1" ht="14.15" customHeight="1" x14ac:dyDescent="0.25">
      <c r="A28" s="73">
        <v>5</v>
      </c>
      <c r="B28" s="74"/>
      <c r="C28" s="36" t="s">
        <v>18</v>
      </c>
      <c r="D28" s="77">
        <v>212106060</v>
      </c>
      <c r="E28" s="77">
        <v>212106060</v>
      </c>
      <c r="F28" s="76">
        <v>47885618</v>
      </c>
      <c r="G28" s="76">
        <v>47885618</v>
      </c>
      <c r="H28" s="57">
        <f>G28/E28</f>
        <v>0.22576261140299339</v>
      </c>
      <c r="I28" s="77">
        <v>212106060</v>
      </c>
      <c r="J28" s="77">
        <f>+K28-G28</f>
        <v>57592636</v>
      </c>
      <c r="K28" s="77">
        <v>105478254</v>
      </c>
      <c r="L28" s="57">
        <f>+K28/I28</f>
        <v>0.49729014814569655</v>
      </c>
      <c r="M28" s="77">
        <v>212106060</v>
      </c>
      <c r="N28" s="76">
        <f>+O28-K28</f>
        <v>49376941</v>
      </c>
      <c r="O28" s="76">
        <v>154855195</v>
      </c>
      <c r="P28" s="45">
        <f>+O28/M28</f>
        <v>0.73008378449913214</v>
      </c>
      <c r="Q28" s="89">
        <v>212106060</v>
      </c>
      <c r="R28" s="76">
        <f>+S28-O28</f>
        <v>54743958</v>
      </c>
      <c r="S28" s="88">
        <v>209599153</v>
      </c>
      <c r="T28" s="57">
        <f>+S28/Q28</f>
        <v>0.98818087988622294</v>
      </c>
      <c r="U28" s="11"/>
      <c r="V28" s="4"/>
    </row>
    <row r="29" spans="1:24" s="1" customFormat="1" ht="14.15" customHeight="1" x14ac:dyDescent="0.25">
      <c r="A29" s="73"/>
      <c r="B29" s="74"/>
      <c r="C29" s="36"/>
      <c r="D29" s="77"/>
      <c r="E29" s="77"/>
      <c r="F29" s="76"/>
      <c r="G29" s="76"/>
      <c r="H29" s="32"/>
      <c r="I29" s="77"/>
      <c r="J29" s="77"/>
      <c r="K29" s="77"/>
      <c r="L29" s="32"/>
      <c r="M29" s="77"/>
      <c r="N29" s="76"/>
      <c r="O29" s="77"/>
      <c r="P29" s="76"/>
      <c r="Q29" s="89"/>
      <c r="R29" s="77"/>
      <c r="S29" s="89"/>
      <c r="T29" s="34"/>
      <c r="U29" s="11"/>
      <c r="V29" s="4"/>
    </row>
    <row r="30" spans="1:24" s="1" customFormat="1" ht="14.15" customHeight="1" x14ac:dyDescent="0.25">
      <c r="A30" s="73">
        <v>6</v>
      </c>
      <c r="B30" s="74"/>
      <c r="C30" s="36" t="s">
        <v>41</v>
      </c>
      <c r="D30" s="77">
        <v>966350</v>
      </c>
      <c r="E30" s="77">
        <v>966350</v>
      </c>
      <c r="F30" s="76">
        <v>41743</v>
      </c>
      <c r="G30" s="76">
        <v>41743</v>
      </c>
      <c r="H30" s="57">
        <f>G30/E30</f>
        <v>4.3196564391783515E-2</v>
      </c>
      <c r="I30" s="77">
        <v>966350</v>
      </c>
      <c r="J30" s="77">
        <f>+K30-G30</f>
        <v>5000</v>
      </c>
      <c r="K30" s="77">
        <v>46743</v>
      </c>
      <c r="L30" s="57">
        <f>+K30/I30</f>
        <v>4.8370673151549644E-2</v>
      </c>
      <c r="M30" s="77">
        <v>966350</v>
      </c>
      <c r="N30" s="76">
        <f>+O30-K30</f>
        <v>81172</v>
      </c>
      <c r="O30" s="76">
        <v>127915</v>
      </c>
      <c r="P30" s="45">
        <f>+O30/M30</f>
        <v>0.13236922440109691</v>
      </c>
      <c r="Q30" s="89">
        <v>966350</v>
      </c>
      <c r="R30" s="76">
        <f>+S30-O30</f>
        <v>821515</v>
      </c>
      <c r="S30" s="88">
        <v>949430</v>
      </c>
      <c r="T30" s="57">
        <f>+S30/Q30</f>
        <v>0.98249081595695142</v>
      </c>
      <c r="U30" s="11"/>
      <c r="V30" s="4"/>
    </row>
    <row r="31" spans="1:24" s="1" customFormat="1" ht="14.15" customHeight="1" x14ac:dyDescent="0.25">
      <c r="A31" s="73"/>
      <c r="B31" s="74"/>
      <c r="C31" s="36"/>
      <c r="D31" s="77"/>
      <c r="E31" s="77"/>
      <c r="F31" s="76"/>
      <c r="G31" s="76"/>
      <c r="H31" s="32"/>
      <c r="I31" s="77"/>
      <c r="J31" s="77"/>
      <c r="K31" s="77"/>
      <c r="L31" s="32"/>
      <c r="M31" s="77"/>
      <c r="N31" s="76"/>
      <c r="O31" s="77"/>
      <c r="P31" s="76"/>
      <c r="Q31" s="89"/>
      <c r="R31" s="77"/>
      <c r="S31" s="89"/>
      <c r="T31" s="34"/>
      <c r="U31" s="11"/>
      <c r="V31" s="4"/>
    </row>
    <row r="32" spans="1:24" s="1" customFormat="1" ht="14.15" customHeight="1" x14ac:dyDescent="0.25">
      <c r="A32" s="73">
        <v>7</v>
      </c>
      <c r="B32" s="74"/>
      <c r="C32" s="64" t="s">
        <v>42</v>
      </c>
      <c r="D32" s="77">
        <v>30248926</v>
      </c>
      <c r="E32" s="77">
        <v>30248926</v>
      </c>
      <c r="F32" s="76">
        <v>0</v>
      </c>
      <c r="G32" s="76">
        <v>0</v>
      </c>
      <c r="H32" s="57">
        <f>G32/E32</f>
        <v>0</v>
      </c>
      <c r="I32" s="77">
        <v>21239400</v>
      </c>
      <c r="J32" s="77">
        <f>+K32-G32</f>
        <v>67877</v>
      </c>
      <c r="K32" s="77">
        <v>67877</v>
      </c>
      <c r="L32" s="57">
        <f>+K32/I32</f>
        <v>3.1958059078881699E-3</v>
      </c>
      <c r="M32" s="77">
        <v>21239400</v>
      </c>
      <c r="N32" s="76">
        <f>+O32-K32</f>
        <v>1261322</v>
      </c>
      <c r="O32" s="77">
        <v>1329199</v>
      </c>
      <c r="P32" s="45">
        <f>+O32/M32</f>
        <v>6.2581758430087481E-2</v>
      </c>
      <c r="Q32" s="89">
        <v>21239400</v>
      </c>
      <c r="R32" s="76">
        <f>+S32-O32</f>
        <v>7254970</v>
      </c>
      <c r="S32" s="88">
        <v>8584169</v>
      </c>
      <c r="T32" s="57">
        <f>+S32/Q32</f>
        <v>0.40416249988229425</v>
      </c>
      <c r="U32" s="11"/>
      <c r="V32" s="4"/>
    </row>
    <row r="33" spans="1:22" s="1" customFormat="1" ht="14.15" customHeight="1" x14ac:dyDescent="0.25">
      <c r="A33" s="73"/>
      <c r="B33" s="74"/>
      <c r="C33" s="36"/>
      <c r="D33" s="77"/>
      <c r="E33" s="77"/>
      <c r="F33" s="77"/>
      <c r="G33" s="76"/>
      <c r="H33" s="57"/>
      <c r="I33" s="77"/>
      <c r="J33" s="77"/>
      <c r="K33" s="77"/>
      <c r="L33" s="57"/>
      <c r="M33" s="77"/>
      <c r="N33" s="76"/>
      <c r="O33" s="77"/>
      <c r="P33" s="45"/>
      <c r="Q33" s="89"/>
      <c r="R33" s="76"/>
      <c r="S33" s="88"/>
      <c r="T33" s="57"/>
      <c r="U33" s="11"/>
      <c r="V33" s="4"/>
    </row>
    <row r="34" spans="1:22" s="1" customFormat="1" ht="14.15" customHeight="1" thickBot="1" x14ac:dyDescent="0.3">
      <c r="A34" s="78"/>
      <c r="B34" s="79"/>
      <c r="C34" s="44"/>
      <c r="D34" s="80"/>
      <c r="E34" s="80"/>
      <c r="F34" s="86"/>
      <c r="G34" s="80"/>
      <c r="H34" s="63"/>
      <c r="I34" s="80"/>
      <c r="J34" s="86"/>
      <c r="K34" s="86"/>
      <c r="L34" s="63"/>
      <c r="M34" s="80"/>
      <c r="N34" s="80"/>
      <c r="O34" s="86"/>
      <c r="P34" s="87"/>
      <c r="Q34" s="80"/>
      <c r="R34" s="80"/>
      <c r="S34" s="80"/>
      <c r="T34" s="63"/>
      <c r="U34" s="11"/>
      <c r="V34" s="29"/>
    </row>
    <row r="35" spans="1:22" ht="12.75" customHeight="1" x14ac:dyDescent="0.25">
      <c r="A35" s="7"/>
    </row>
    <row r="36" spans="1:22" ht="12.75" customHeight="1" x14ac:dyDescent="0.25"/>
    <row r="37" spans="1:22" ht="12.75" customHeight="1" x14ac:dyDescent="0.25"/>
    <row r="38" spans="1:22" ht="12.75" customHeight="1" x14ac:dyDescent="0.25"/>
    <row r="39" spans="1:22" ht="12.75" customHeight="1" x14ac:dyDescent="0.25"/>
    <row r="40" spans="1:22" ht="12.75" customHeight="1" x14ac:dyDescent="0.25"/>
    <row r="41" spans="1:22" ht="12.75" customHeight="1" x14ac:dyDescent="0.25"/>
    <row r="42" spans="1:22" ht="12.75" customHeight="1" x14ac:dyDescent="0.25"/>
    <row r="43" spans="1:22" ht="12.75" customHeight="1" x14ac:dyDescent="0.25"/>
    <row r="44" spans="1:22" ht="12.75" customHeight="1" x14ac:dyDescent="0.25"/>
    <row r="45" spans="1:22" ht="12.75" customHeight="1" x14ac:dyDescent="0.25"/>
    <row r="46" spans="1:22" ht="12.75" customHeight="1" x14ac:dyDescent="0.25"/>
    <row r="47" spans="1:22" ht="12.75" customHeight="1" x14ac:dyDescent="0.25"/>
    <row r="48" spans="1:22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</sheetData>
  <mergeCells count="6">
    <mergeCell ref="A1:V1"/>
    <mergeCell ref="A8:B9"/>
    <mergeCell ref="C8:C9"/>
    <mergeCell ref="D8:D9"/>
    <mergeCell ref="V8:V9"/>
    <mergeCell ref="A2:V2"/>
  </mergeCells>
  <phoneticPr fontId="4" type="noConversion"/>
  <printOptions horizontalCentered="1"/>
  <pageMargins left="0.11811023622047245" right="0" top="0.74803149606299213" bottom="0.74803149606299213" header="0" footer="0"/>
  <pageSetup paperSize="14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64"/>
  <sheetViews>
    <sheetView workbookViewId="0">
      <selection activeCell="R20" sqref="R20"/>
    </sheetView>
  </sheetViews>
  <sheetFormatPr baseColWidth="10" defaultColWidth="11.453125" defaultRowHeight="11.5" x14ac:dyDescent="0.25"/>
  <cols>
    <col min="1" max="1" width="4.7265625" style="18" customWidth="1"/>
    <col min="2" max="2" width="4.7265625" style="19" customWidth="1"/>
    <col min="3" max="3" width="60.7265625" style="17" customWidth="1"/>
    <col min="4" max="4" width="13.7265625" style="20" customWidth="1"/>
    <col min="5" max="5" width="13.7265625" style="20" hidden="1" customWidth="1"/>
    <col min="6" max="6" width="13.7265625" style="28" hidden="1" customWidth="1"/>
    <col min="7" max="8" width="13.7265625" style="20" hidden="1" customWidth="1"/>
    <col min="9" max="9" width="13" style="20" hidden="1" customWidth="1"/>
    <col min="10" max="11" width="13" style="28" hidden="1" customWidth="1"/>
    <col min="12" max="14" width="13" style="20" hidden="1" customWidth="1"/>
    <col min="15" max="16" width="15.7265625" style="20" hidden="1" customWidth="1"/>
    <col min="17" max="20" width="15.7265625" style="20" customWidth="1"/>
    <col min="21" max="21" width="0.7265625" style="20" customWidth="1"/>
    <col min="22" max="22" width="38.1796875" style="17" customWidth="1"/>
    <col min="23" max="16384" width="11.453125" style="17"/>
  </cols>
  <sheetData>
    <row r="1" spans="1:23" s="1" customFormat="1" ht="12.75" customHeight="1" x14ac:dyDescent="0.25">
      <c r="A1" s="91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3" s="1" customFormat="1" ht="12.75" customHeight="1" x14ac:dyDescent="0.25">
      <c r="A2" s="103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3" s="1" customFormat="1" ht="12.75" customHeight="1" x14ac:dyDescent="0.25">
      <c r="A3" s="8"/>
      <c r="B3" s="9"/>
      <c r="C3" s="10"/>
      <c r="D3" s="11"/>
      <c r="E3" s="11"/>
      <c r="F3" s="12"/>
      <c r="G3" s="11"/>
      <c r="H3" s="11"/>
      <c r="I3" s="11"/>
      <c r="J3" s="12"/>
      <c r="K3" s="12"/>
      <c r="L3" s="11"/>
      <c r="M3" s="11"/>
      <c r="N3" s="11"/>
      <c r="O3" s="12"/>
      <c r="P3" s="11"/>
      <c r="Q3" s="11"/>
      <c r="R3" s="11"/>
      <c r="S3" s="11"/>
      <c r="T3" s="11"/>
      <c r="U3" s="11"/>
      <c r="V3" s="10"/>
    </row>
    <row r="4" spans="1:23" ht="12.75" customHeight="1" x14ac:dyDescent="0.25">
      <c r="A4" s="13" t="s">
        <v>20</v>
      </c>
      <c r="B4" s="14"/>
      <c r="C4" s="15"/>
      <c r="D4" s="16"/>
      <c r="E4" s="16"/>
      <c r="F4" s="67"/>
      <c r="G4" s="16"/>
      <c r="H4" s="16"/>
      <c r="I4" s="16"/>
      <c r="J4" s="67"/>
      <c r="K4" s="67"/>
      <c r="L4" s="16"/>
      <c r="M4" s="16"/>
      <c r="N4" s="16"/>
      <c r="O4" s="16"/>
      <c r="P4" s="16"/>
      <c r="Q4" s="16"/>
      <c r="R4" s="16"/>
      <c r="S4" s="16"/>
      <c r="T4" s="16"/>
      <c r="U4" s="16"/>
      <c r="V4" s="15"/>
    </row>
    <row r="5" spans="1:23" ht="12.75" customHeight="1" x14ac:dyDescent="0.25">
      <c r="A5" s="13" t="s">
        <v>22</v>
      </c>
      <c r="B5" s="14"/>
      <c r="C5" s="15"/>
      <c r="D5" s="16"/>
      <c r="E5" s="16"/>
      <c r="F5" s="67"/>
      <c r="G5" s="16"/>
      <c r="H5" s="16"/>
      <c r="I5" s="16"/>
      <c r="J5" s="67"/>
      <c r="K5" s="67"/>
      <c r="L5" s="16"/>
      <c r="M5" s="16"/>
      <c r="N5" s="16"/>
      <c r="O5" s="16"/>
      <c r="P5" s="16"/>
      <c r="Q5" s="16"/>
      <c r="R5" s="16"/>
      <c r="S5" s="16"/>
      <c r="T5" s="16"/>
      <c r="U5" s="16"/>
      <c r="V5" s="15"/>
    </row>
    <row r="6" spans="1:23" ht="12.75" customHeight="1" x14ac:dyDescent="0.25"/>
    <row r="7" spans="1:23" s="1" customFormat="1" ht="12.75" customHeight="1" thickBot="1" x14ac:dyDescent="0.3">
      <c r="A7" s="7"/>
      <c r="B7" s="21"/>
      <c r="D7" s="22"/>
      <c r="E7" s="22"/>
      <c r="F7" s="23"/>
      <c r="G7" s="22"/>
      <c r="H7" s="22"/>
      <c r="I7" s="22"/>
      <c r="J7" s="23"/>
      <c r="K7" s="23"/>
      <c r="L7" s="22"/>
      <c r="M7" s="22"/>
      <c r="N7" s="22"/>
      <c r="O7" s="23"/>
      <c r="P7" s="22"/>
      <c r="Q7" s="22"/>
      <c r="R7" s="22"/>
      <c r="S7" s="22"/>
      <c r="T7" s="22"/>
      <c r="U7" s="22"/>
    </row>
    <row r="8" spans="1:23" customFormat="1" ht="12.5" x14ac:dyDescent="0.25">
      <c r="A8" s="93" t="s">
        <v>24</v>
      </c>
      <c r="B8" s="94"/>
      <c r="C8" s="97" t="s">
        <v>7</v>
      </c>
      <c r="D8" s="99" t="s">
        <v>5</v>
      </c>
      <c r="E8" s="51" t="s">
        <v>6</v>
      </c>
      <c r="F8" s="83" t="s">
        <v>26</v>
      </c>
      <c r="G8" s="51" t="s">
        <v>32</v>
      </c>
      <c r="H8" s="61" t="s">
        <v>33</v>
      </c>
      <c r="I8" s="59" t="s">
        <v>6</v>
      </c>
      <c r="J8" s="51" t="s">
        <v>26</v>
      </c>
      <c r="K8" s="51" t="s">
        <v>32</v>
      </c>
      <c r="L8" s="52" t="s">
        <v>33</v>
      </c>
      <c r="M8" s="51" t="s">
        <v>6</v>
      </c>
      <c r="N8" s="51" t="s">
        <v>26</v>
      </c>
      <c r="O8" s="51" t="s">
        <v>32</v>
      </c>
      <c r="P8" s="52" t="s">
        <v>33</v>
      </c>
      <c r="Q8" s="51" t="s">
        <v>6</v>
      </c>
      <c r="R8" s="51" t="s">
        <v>26</v>
      </c>
      <c r="S8" s="51" t="s">
        <v>32</v>
      </c>
      <c r="T8" s="53" t="s">
        <v>33</v>
      </c>
      <c r="U8" s="12"/>
      <c r="V8" s="101" t="s">
        <v>19</v>
      </c>
    </row>
    <row r="9" spans="1:23" customFormat="1" ht="13" thickBot="1" x14ac:dyDescent="0.3">
      <c r="A9" s="95"/>
      <c r="B9" s="96"/>
      <c r="C9" s="98"/>
      <c r="D9" s="100"/>
      <c r="E9" s="84" t="s">
        <v>44</v>
      </c>
      <c r="F9" s="84" t="s">
        <v>34</v>
      </c>
      <c r="G9" s="84" t="s">
        <v>44</v>
      </c>
      <c r="H9" s="60" t="s">
        <v>35</v>
      </c>
      <c r="I9" s="85" t="s">
        <v>45</v>
      </c>
      <c r="J9" s="54" t="s">
        <v>36</v>
      </c>
      <c r="K9" s="84" t="s">
        <v>45</v>
      </c>
      <c r="L9" s="55" t="s">
        <v>35</v>
      </c>
      <c r="M9" s="84" t="s">
        <v>46</v>
      </c>
      <c r="N9" s="54" t="s">
        <v>37</v>
      </c>
      <c r="O9" s="84" t="s">
        <v>46</v>
      </c>
      <c r="P9" s="55" t="s">
        <v>35</v>
      </c>
      <c r="Q9" s="84" t="s">
        <v>47</v>
      </c>
      <c r="R9" s="54" t="s">
        <v>38</v>
      </c>
      <c r="S9" s="84" t="s">
        <v>47</v>
      </c>
      <c r="T9" s="56" t="s">
        <v>35</v>
      </c>
      <c r="U9" s="12"/>
      <c r="V9" s="102"/>
    </row>
    <row r="10" spans="1:23" s="1" customFormat="1" ht="14.15" customHeight="1" x14ac:dyDescent="0.25">
      <c r="A10" s="39"/>
      <c r="B10" s="70"/>
      <c r="C10" s="71"/>
      <c r="D10" s="72"/>
      <c r="E10" s="72"/>
      <c r="F10" s="81"/>
      <c r="G10" s="72"/>
      <c r="H10" s="31"/>
      <c r="I10" s="72"/>
      <c r="J10" s="81"/>
      <c r="K10" s="81"/>
      <c r="L10" s="72"/>
      <c r="M10" s="72"/>
      <c r="N10" s="72"/>
      <c r="O10" s="72"/>
      <c r="P10" s="72"/>
      <c r="Q10" s="72"/>
      <c r="R10" s="72"/>
      <c r="S10" s="72"/>
      <c r="T10" s="31"/>
      <c r="U10" s="2"/>
      <c r="V10" s="25"/>
    </row>
    <row r="11" spans="1:23" s="1" customFormat="1" ht="14.15" customHeight="1" x14ac:dyDescent="0.25">
      <c r="A11" s="73">
        <v>1</v>
      </c>
      <c r="B11" s="74"/>
      <c r="C11" s="36" t="s">
        <v>14</v>
      </c>
      <c r="D11" s="76">
        <v>9649561</v>
      </c>
      <c r="E11" s="76">
        <v>9649561</v>
      </c>
      <c r="F11" s="77">
        <v>2365282</v>
      </c>
      <c r="G11" s="76">
        <v>2365282</v>
      </c>
      <c r="H11" s="57">
        <f>G11/E11</f>
        <v>0.24511809397339424</v>
      </c>
      <c r="I11" s="76">
        <v>9431930</v>
      </c>
      <c r="J11" s="77">
        <f>+K11-G11</f>
        <v>2360973</v>
      </c>
      <c r="K11" s="77">
        <v>4726255</v>
      </c>
      <c r="L11" s="45">
        <f>+K11/I11</f>
        <v>0.50109097501783839</v>
      </c>
      <c r="M11" s="76">
        <v>10251104</v>
      </c>
      <c r="N11" s="76">
        <f>+O11-K11</f>
        <v>2414696</v>
      </c>
      <c r="O11" s="76">
        <v>7140951</v>
      </c>
      <c r="P11" s="45">
        <f>+O11/M11</f>
        <v>0.69660311708865696</v>
      </c>
      <c r="Q11" s="88">
        <v>9685462</v>
      </c>
      <c r="R11" s="76">
        <f>+S11-O11</f>
        <v>2317920</v>
      </c>
      <c r="S11" s="88">
        <v>9458871</v>
      </c>
      <c r="T11" s="57">
        <f>+S11/Q11</f>
        <v>0.97660503959439415</v>
      </c>
      <c r="U11" s="11"/>
      <c r="V11" s="4"/>
    </row>
    <row r="12" spans="1:23" s="1" customFormat="1" ht="14.15" customHeight="1" x14ac:dyDescent="0.25">
      <c r="A12" s="73">
        <v>1</v>
      </c>
      <c r="B12" s="74" t="s">
        <v>0</v>
      </c>
      <c r="C12" s="36" t="s">
        <v>8</v>
      </c>
      <c r="D12" s="76">
        <v>1144</v>
      </c>
      <c r="E12" s="76">
        <v>1144</v>
      </c>
      <c r="F12" s="77"/>
      <c r="G12" s="76"/>
      <c r="H12" s="32"/>
      <c r="I12" s="76">
        <v>1144</v>
      </c>
      <c r="J12" s="77"/>
      <c r="K12" s="77"/>
      <c r="L12" s="76"/>
      <c r="M12" s="76">
        <v>1144</v>
      </c>
      <c r="N12" s="76"/>
      <c r="O12" s="76"/>
      <c r="P12" s="76"/>
      <c r="Q12" s="88">
        <v>1144</v>
      </c>
      <c r="R12" s="76"/>
      <c r="S12" s="88"/>
      <c r="T12" s="32"/>
      <c r="U12" s="11"/>
      <c r="V12" s="4"/>
    </row>
    <row r="13" spans="1:23" s="1" customFormat="1" ht="14.15" customHeight="1" x14ac:dyDescent="0.25">
      <c r="A13" s="73">
        <v>1</v>
      </c>
      <c r="B13" s="74" t="s">
        <v>1</v>
      </c>
      <c r="C13" s="36" t="s">
        <v>9</v>
      </c>
      <c r="D13" s="76">
        <v>8191</v>
      </c>
      <c r="E13" s="76">
        <v>8191</v>
      </c>
      <c r="F13" s="77">
        <v>262</v>
      </c>
      <c r="G13" s="76">
        <v>262</v>
      </c>
      <c r="H13" s="57">
        <f>G13/E13</f>
        <v>3.1986326455866194E-2</v>
      </c>
      <c r="I13" s="76">
        <v>1086</v>
      </c>
      <c r="J13" s="77">
        <f>+K13-G13</f>
        <v>35</v>
      </c>
      <c r="K13" s="77">
        <v>297</v>
      </c>
      <c r="L13" s="45">
        <f>+K13/I13</f>
        <v>0.27348066298342544</v>
      </c>
      <c r="M13" s="76">
        <v>1102</v>
      </c>
      <c r="N13" s="76">
        <f>+O13-K13</f>
        <v>0</v>
      </c>
      <c r="O13" s="76">
        <v>297</v>
      </c>
      <c r="P13" s="45">
        <f>+O13/M13</f>
        <v>0.26950998185117969</v>
      </c>
      <c r="Q13" s="88">
        <v>1102</v>
      </c>
      <c r="R13" s="76">
        <f>+S13-O13</f>
        <v>0</v>
      </c>
      <c r="S13" s="88">
        <v>297</v>
      </c>
      <c r="T13" s="57">
        <f>+S13/Q13</f>
        <v>0.26950998185117969</v>
      </c>
      <c r="U13" s="11"/>
      <c r="V13" s="4"/>
    </row>
    <row r="14" spans="1:23" s="1" customFormat="1" ht="14.15" customHeight="1" x14ac:dyDescent="0.25">
      <c r="A14" s="73">
        <v>1</v>
      </c>
      <c r="B14" s="74" t="s">
        <v>2</v>
      </c>
      <c r="C14" s="36" t="s">
        <v>10</v>
      </c>
      <c r="D14" s="76">
        <v>172320</v>
      </c>
      <c r="E14" s="76">
        <v>172320</v>
      </c>
      <c r="F14" s="77">
        <v>8046</v>
      </c>
      <c r="G14" s="76">
        <v>8046</v>
      </c>
      <c r="H14" s="57">
        <f>G14/E14</f>
        <v>4.6692200557103061E-2</v>
      </c>
      <c r="I14" s="76">
        <v>62124</v>
      </c>
      <c r="J14" s="77">
        <f>+K14-G14</f>
        <v>5832</v>
      </c>
      <c r="K14" s="77">
        <v>13878</v>
      </c>
      <c r="L14" s="45">
        <f>+K14/I14</f>
        <v>0.22339192582576781</v>
      </c>
      <c r="M14" s="76">
        <v>62460</v>
      </c>
      <c r="N14" s="76">
        <f>+O14-K14</f>
        <v>1967</v>
      </c>
      <c r="O14" s="76">
        <v>15845</v>
      </c>
      <c r="P14" s="45">
        <f>+O14/M14</f>
        <v>0.25368235670829331</v>
      </c>
      <c r="Q14" s="88">
        <v>62460</v>
      </c>
      <c r="R14" s="76">
        <f>+S14-O14</f>
        <v>1172</v>
      </c>
      <c r="S14" s="88">
        <v>17017</v>
      </c>
      <c r="T14" s="57">
        <f>+S14/Q14</f>
        <v>0.27244636567403135</v>
      </c>
      <c r="U14" s="11"/>
      <c r="V14" s="4"/>
    </row>
    <row r="15" spans="1:23" s="1" customFormat="1" ht="23" x14ac:dyDescent="0.25">
      <c r="A15" s="73">
        <v>1</v>
      </c>
      <c r="B15" s="74" t="s">
        <v>3</v>
      </c>
      <c r="C15" s="46" t="s">
        <v>28</v>
      </c>
      <c r="D15" s="76">
        <v>229</v>
      </c>
      <c r="E15" s="76">
        <v>229</v>
      </c>
      <c r="F15" s="77"/>
      <c r="G15" s="76"/>
      <c r="H15" s="32"/>
      <c r="I15" s="76">
        <v>229</v>
      </c>
      <c r="J15" s="77"/>
      <c r="K15" s="77"/>
      <c r="L15" s="76"/>
      <c r="M15" s="76">
        <v>229</v>
      </c>
      <c r="N15" s="76"/>
      <c r="O15" s="76"/>
      <c r="P15" s="76"/>
      <c r="Q15" s="88">
        <v>229</v>
      </c>
      <c r="R15" s="76"/>
      <c r="S15" s="88"/>
      <c r="T15" s="32"/>
      <c r="U15" s="11"/>
      <c r="V15" s="4"/>
    </row>
    <row r="16" spans="1:23" s="27" customFormat="1" ht="14.15" customHeight="1" x14ac:dyDescent="0.25">
      <c r="A16" s="41">
        <v>1</v>
      </c>
      <c r="B16" s="42" t="s">
        <v>4</v>
      </c>
      <c r="C16" s="43" t="s">
        <v>29</v>
      </c>
      <c r="D16" s="77">
        <v>624014</v>
      </c>
      <c r="E16" s="77">
        <v>624014</v>
      </c>
      <c r="F16" s="82">
        <v>4493</v>
      </c>
      <c r="G16" s="82">
        <v>4493</v>
      </c>
      <c r="H16" s="57">
        <f>G16/E16</f>
        <v>7.2001589707923223E-3</v>
      </c>
      <c r="I16" s="77">
        <v>624014</v>
      </c>
      <c r="J16" s="77">
        <f>+K16-G16</f>
        <v>157011</v>
      </c>
      <c r="K16" s="82">
        <v>161504</v>
      </c>
      <c r="L16" s="45">
        <f>+K16/I16</f>
        <v>0.25881470608031232</v>
      </c>
      <c r="M16" s="77">
        <v>625230</v>
      </c>
      <c r="N16" s="76">
        <f>+O16-K16</f>
        <v>161609</v>
      </c>
      <c r="O16" s="82">
        <v>323113</v>
      </c>
      <c r="P16" s="45">
        <f>+O16/M16</f>
        <v>0.51679062105145301</v>
      </c>
      <c r="Q16" s="89">
        <v>484145</v>
      </c>
      <c r="R16" s="88">
        <f>+S16-O16</f>
        <v>160962</v>
      </c>
      <c r="S16" s="88">
        <v>484075</v>
      </c>
      <c r="T16" s="57">
        <f>+S16/Q16</f>
        <v>0.99985541521651566</v>
      </c>
      <c r="U16" s="12"/>
      <c r="V16" s="26"/>
      <c r="W16" s="23"/>
    </row>
    <row r="17" spans="1:23" s="1" customFormat="1" ht="14.15" customHeight="1" x14ac:dyDescent="0.25">
      <c r="A17" s="73"/>
      <c r="B17" s="74"/>
      <c r="C17" s="36"/>
      <c r="D17" s="76"/>
      <c r="E17" s="76"/>
      <c r="F17" s="77"/>
      <c r="G17" s="76"/>
      <c r="H17" s="32"/>
      <c r="I17" s="76"/>
      <c r="J17" s="77"/>
      <c r="K17" s="77"/>
      <c r="L17" s="76"/>
      <c r="M17" s="76"/>
      <c r="N17" s="76"/>
      <c r="O17" s="76"/>
      <c r="P17" s="76"/>
      <c r="Q17" s="88"/>
      <c r="R17" s="88"/>
      <c r="S17" s="88"/>
      <c r="T17" s="32"/>
      <c r="U17" s="11"/>
      <c r="V17" s="4"/>
    </row>
    <row r="18" spans="1:23" s="1" customFormat="1" ht="14.15" customHeight="1" x14ac:dyDescent="0.25">
      <c r="A18" s="73">
        <v>2</v>
      </c>
      <c r="B18" s="74"/>
      <c r="C18" s="36" t="s">
        <v>15</v>
      </c>
      <c r="D18" s="76">
        <v>1631772</v>
      </c>
      <c r="E18" s="76">
        <v>4331772</v>
      </c>
      <c r="F18" s="77">
        <v>53334</v>
      </c>
      <c r="G18" s="76">
        <v>53334</v>
      </c>
      <c r="H18" s="57">
        <f>G18/E18</f>
        <v>1.2312282363891728E-2</v>
      </c>
      <c r="I18" s="76">
        <v>4331772</v>
      </c>
      <c r="J18" s="77">
        <f>+K18-G18</f>
        <v>196665</v>
      </c>
      <c r="K18" s="77">
        <v>249999</v>
      </c>
      <c r="L18" s="45">
        <f>+K18/I18</f>
        <v>5.771287131455672E-2</v>
      </c>
      <c r="M18" s="76">
        <v>4331772</v>
      </c>
      <c r="N18" s="76">
        <f>+O18-K18</f>
        <v>440180</v>
      </c>
      <c r="O18" s="76">
        <v>690179</v>
      </c>
      <c r="P18" s="45">
        <f>+O18/M18</f>
        <v>0.15932948456197601</v>
      </c>
      <c r="Q18" s="88">
        <v>3229456</v>
      </c>
      <c r="R18" s="88">
        <f>+S18-O18</f>
        <v>1102061</v>
      </c>
      <c r="S18" s="88">
        <v>1792240</v>
      </c>
      <c r="T18" s="57">
        <f>+S18/Q18</f>
        <v>0.55496653306315369</v>
      </c>
      <c r="U18" s="11"/>
      <c r="V18" s="4"/>
    </row>
    <row r="19" spans="1:23" s="1" customFormat="1" ht="14.15" customHeight="1" x14ac:dyDescent="0.25">
      <c r="A19" s="73">
        <v>2</v>
      </c>
      <c r="B19" s="74"/>
      <c r="C19" s="36" t="s">
        <v>13</v>
      </c>
      <c r="D19" s="76">
        <v>78024</v>
      </c>
      <c r="E19" s="76">
        <v>78024</v>
      </c>
      <c r="F19" s="82">
        <v>0</v>
      </c>
      <c r="G19" s="82">
        <v>0</v>
      </c>
      <c r="H19" s="57">
        <f>G19/E19</f>
        <v>0</v>
      </c>
      <c r="I19" s="76">
        <v>78024</v>
      </c>
      <c r="J19" s="77">
        <f>+K19-G19</f>
        <v>0</v>
      </c>
      <c r="K19" s="82">
        <v>0</v>
      </c>
      <c r="L19" s="45">
        <f>+K19/I19</f>
        <v>0</v>
      </c>
      <c r="M19" s="76">
        <v>78024</v>
      </c>
      <c r="N19" s="76">
        <f>+O19-K19</f>
        <v>2590</v>
      </c>
      <c r="O19" s="82">
        <v>2590</v>
      </c>
      <c r="P19" s="45">
        <f>+O19/M19</f>
        <v>3.319491438531734E-2</v>
      </c>
      <c r="Q19" s="88">
        <v>78024</v>
      </c>
      <c r="R19" s="88">
        <f>+S19-O19</f>
        <v>75415</v>
      </c>
      <c r="S19" s="88">
        <v>78005</v>
      </c>
      <c r="T19" s="57">
        <f>+S19/Q19</f>
        <v>0.99975648518404592</v>
      </c>
      <c r="U19" s="11"/>
      <c r="V19" s="4"/>
      <c r="W19" s="23"/>
    </row>
    <row r="20" spans="1:23" s="1" customFormat="1" ht="14.15" customHeight="1" x14ac:dyDescent="0.25">
      <c r="A20" s="73"/>
      <c r="B20" s="74"/>
      <c r="C20" s="36"/>
      <c r="D20" s="76"/>
      <c r="E20" s="76"/>
      <c r="F20" s="77"/>
      <c r="G20" s="76"/>
      <c r="H20" s="32"/>
      <c r="I20" s="76"/>
      <c r="J20" s="77"/>
      <c r="K20" s="77"/>
      <c r="L20" s="76"/>
      <c r="M20" s="76"/>
      <c r="N20" s="76"/>
      <c r="O20" s="76"/>
      <c r="P20" s="76"/>
      <c r="Q20" s="88"/>
      <c r="R20" s="88"/>
      <c r="S20" s="88"/>
      <c r="T20" s="32"/>
      <c r="U20" s="11"/>
      <c r="V20" s="4"/>
    </row>
    <row r="21" spans="1:23" s="1" customFormat="1" ht="14.15" customHeight="1" x14ac:dyDescent="0.25">
      <c r="A21" s="73">
        <v>3</v>
      </c>
      <c r="B21" s="74"/>
      <c r="C21" s="36" t="s">
        <v>23</v>
      </c>
      <c r="D21" s="76">
        <v>4852164</v>
      </c>
      <c r="E21" s="76">
        <v>4852164</v>
      </c>
      <c r="F21" s="77">
        <v>257215</v>
      </c>
      <c r="G21" s="76">
        <v>257215</v>
      </c>
      <c r="H21" s="57">
        <f>G21/E21</f>
        <v>5.3010368157382977E-2</v>
      </c>
      <c r="I21" s="76">
        <v>4852164</v>
      </c>
      <c r="J21" s="77">
        <f>+K21-G21</f>
        <v>785955</v>
      </c>
      <c r="K21" s="77">
        <v>1043170</v>
      </c>
      <c r="L21" s="45">
        <f>+K21/I21</f>
        <v>0.21499067220316542</v>
      </c>
      <c r="M21" s="76">
        <v>4852164</v>
      </c>
      <c r="N21" s="76">
        <f>+O21-K21</f>
        <v>655737</v>
      </c>
      <c r="O21" s="76">
        <v>1698907</v>
      </c>
      <c r="P21" s="45">
        <f>+O21/M21</f>
        <v>0.35013387840971577</v>
      </c>
      <c r="Q21" s="88">
        <v>4852164</v>
      </c>
      <c r="R21" s="88">
        <f>+S21-O21</f>
        <v>864318</v>
      </c>
      <c r="S21" s="88">
        <v>2563225</v>
      </c>
      <c r="T21" s="57">
        <f>+S21/Q21</f>
        <v>0.52826429609551528</v>
      </c>
      <c r="U21" s="11"/>
      <c r="V21" s="4"/>
    </row>
    <row r="22" spans="1:23" s="1" customFormat="1" ht="14.15" customHeight="1" x14ac:dyDescent="0.25">
      <c r="A22" s="49"/>
      <c r="B22" s="47"/>
      <c r="C22" s="75" t="s">
        <v>39</v>
      </c>
      <c r="D22" s="48">
        <v>890</v>
      </c>
      <c r="E22" s="48">
        <v>890</v>
      </c>
      <c r="F22" s="66"/>
      <c r="G22" s="48"/>
      <c r="H22" s="58"/>
      <c r="I22" s="48">
        <v>890</v>
      </c>
      <c r="J22" s="66"/>
      <c r="K22" s="66"/>
      <c r="L22" s="50"/>
      <c r="M22" s="48">
        <v>890</v>
      </c>
      <c r="N22" s="48"/>
      <c r="O22" s="48"/>
      <c r="P22" s="50"/>
      <c r="Q22" s="48">
        <v>890</v>
      </c>
      <c r="R22" s="48"/>
      <c r="S22" s="88"/>
      <c r="T22" s="58"/>
      <c r="U22" s="11"/>
      <c r="V22" s="30"/>
    </row>
    <row r="23" spans="1:23" s="1" customFormat="1" ht="14.15" customHeight="1" x14ac:dyDescent="0.25">
      <c r="A23" s="49"/>
      <c r="B23" s="47"/>
      <c r="C23" s="75" t="s">
        <v>40</v>
      </c>
      <c r="D23" s="48">
        <v>2149505</v>
      </c>
      <c r="E23" s="48">
        <v>2149505</v>
      </c>
      <c r="F23" s="69">
        <v>252482</v>
      </c>
      <c r="G23" s="69">
        <v>252482</v>
      </c>
      <c r="H23" s="57">
        <f>G23/E23</f>
        <v>0.11746053161076619</v>
      </c>
      <c r="I23" s="48">
        <v>2149505</v>
      </c>
      <c r="J23" s="77">
        <f>+K23-G23</f>
        <v>398940</v>
      </c>
      <c r="K23" s="69">
        <v>651422</v>
      </c>
      <c r="L23" s="45">
        <f>+K23/I23</f>
        <v>0.30305675027506335</v>
      </c>
      <c r="M23" s="48">
        <f>2149505+4190</f>
        <v>2153695</v>
      </c>
      <c r="N23" s="76">
        <f>+O23-K23</f>
        <v>405581</v>
      </c>
      <c r="O23" s="69">
        <v>1057003</v>
      </c>
      <c r="P23" s="45">
        <f>+O23/M23</f>
        <v>0.49078583550595606</v>
      </c>
      <c r="Q23" s="48">
        <f>2149505+4190</f>
        <v>2153695</v>
      </c>
      <c r="R23" s="88">
        <f>+S23-O23</f>
        <v>539033</v>
      </c>
      <c r="S23" s="88">
        <v>1596036</v>
      </c>
      <c r="T23" s="57">
        <f>+S23/Q23</f>
        <v>0.74106872142991465</v>
      </c>
      <c r="U23" s="11"/>
      <c r="V23" s="30"/>
      <c r="W23" s="23"/>
    </row>
    <row r="24" spans="1:23" s="1" customFormat="1" ht="14.15" customHeight="1" thickBot="1" x14ac:dyDescent="0.3">
      <c r="A24" s="37"/>
      <c r="B24" s="79"/>
      <c r="C24" s="38"/>
      <c r="D24" s="80"/>
      <c r="E24" s="80"/>
      <c r="F24" s="86"/>
      <c r="G24" s="80"/>
      <c r="H24" s="35"/>
      <c r="I24" s="62"/>
      <c r="J24" s="86"/>
      <c r="K24" s="86"/>
      <c r="L24" s="80"/>
      <c r="M24" s="80"/>
      <c r="N24" s="80"/>
      <c r="O24" s="80"/>
      <c r="P24" s="80"/>
      <c r="Q24" s="80"/>
      <c r="R24" s="80"/>
      <c r="S24" s="80"/>
      <c r="T24" s="35"/>
      <c r="U24" s="5"/>
      <c r="V24" s="6"/>
    </row>
    <row r="25" spans="1:23" ht="12.75" customHeight="1" x14ac:dyDescent="0.25">
      <c r="A25" s="7"/>
    </row>
    <row r="26" spans="1:23" ht="12.75" customHeight="1" x14ac:dyDescent="0.25"/>
    <row r="27" spans="1:23" ht="12.75" customHeight="1" x14ac:dyDescent="0.25"/>
    <row r="28" spans="1:23" ht="12.75" customHeight="1" x14ac:dyDescent="0.25"/>
    <row r="29" spans="1:23" ht="12.75" customHeight="1" x14ac:dyDescent="0.25"/>
    <row r="30" spans="1:23" ht="12.75" customHeight="1" x14ac:dyDescent="0.25"/>
    <row r="31" spans="1:23" ht="12.75" customHeight="1" x14ac:dyDescent="0.25"/>
    <row r="32" spans="1:23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</sheetData>
  <mergeCells count="6">
    <mergeCell ref="A1:V1"/>
    <mergeCell ref="A8:B9"/>
    <mergeCell ref="C8:C9"/>
    <mergeCell ref="D8:D9"/>
    <mergeCell ref="V8:V9"/>
    <mergeCell ref="A2:V2"/>
  </mergeCells>
  <phoneticPr fontId="4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8CD536AB923E3499257930102D06FB7" ma:contentTypeVersion="12" ma:contentTypeDescription="Crear nuevo documento." ma:contentTypeScope="" ma:versionID="666bec02a4b9ab4944a55ac125a8eb49">
  <xsd:schema xmlns:xsd="http://www.w3.org/2001/XMLSchema" xmlns:xs="http://www.w3.org/2001/XMLSchema" xmlns:p="http://schemas.microsoft.com/office/2006/metadata/properties" xmlns:ns2="2e3df5ee-181c-47b7-98ad-cc380c31b562" xmlns:ns3="3181958b-cc17-4201-8dc2-83bdbe2fb3f5" targetNamespace="http://schemas.microsoft.com/office/2006/metadata/properties" ma:root="true" ma:fieldsID="47053ba354a0c7c4a538bb498f6bccf2" ns2:_="" ns3:_="">
    <xsd:import namespace="2e3df5ee-181c-47b7-98ad-cc380c31b562"/>
    <xsd:import namespace="3181958b-cc17-4201-8dc2-83bdbe2fb3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df5ee-181c-47b7-98ad-cc380c31b5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1958b-cc17-4201-8dc2-83bdbe2fb3f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181958b-cc17-4201-8dc2-83bdbe2fb3f5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A6140B2-002E-4384-996D-3A86B8F72F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6DF5FD-C357-41C7-B496-D8BA559AE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3df5ee-181c-47b7-98ad-cc380c31b562"/>
    <ds:schemaRef ds:uri="3181958b-cc17-4201-8dc2-83bdbe2fb3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DEC8D3-524F-4CD0-8B10-E8BA965B266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dad70a93-54ca-4a57-b0ba-77bc4c6ab23f"/>
    <ds:schemaRef ds:uri="http://purl.org/dc/terms/"/>
    <ds:schemaRef ds:uri="http://purl.org/dc/dcmitype/"/>
    <ds:schemaRef ds:uri="http://schemas.openxmlformats.org/package/2006/metadata/core-properties"/>
    <ds:schemaRef ds:uri="96aafeea-9d28-4011-99b9-8775a5a1c861"/>
    <ds:schemaRef ds:uri="3181958b-cc17-4201-8dc2-83bdbe2fb3f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11 01</vt:lpstr>
      <vt:lpstr>11 02</vt:lpstr>
      <vt:lpstr>'11 01'!Área_de_impresión</vt:lpstr>
      <vt:lpstr>'11 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vlopez</dc:creator>
  <cp:lastModifiedBy>Pérez Angellotti, Roberto Carlos</cp:lastModifiedBy>
  <cp:lastPrinted>2019-04-29T19:39:16Z</cp:lastPrinted>
  <dcterms:created xsi:type="dcterms:W3CDTF">2005-08-25T16:29:21Z</dcterms:created>
  <dcterms:modified xsi:type="dcterms:W3CDTF">2021-01-28T13:47:02Z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0x01010088CD536AB923E3499257930102D06FB7</vt:lpwstr>
  </property>
  <property fmtid="{D5CDD505-2E9C-101B-9397-08002B2CF9AE}" pid="3" name="Order">
    <vt:r8>358400</vt:r8>
  </property>
  <property fmtid="{D5CDD505-2E9C-101B-9397-08002B2CF9AE}" pid="4" name="ComplianceAssetId">
    <vt:lpwstr/>
  </property>
</Properties>
</file>